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Вересень" sheetId="7" r:id="rId1"/>
  </sheets>
  <calcPr calcId="144525"/>
</workbook>
</file>

<file path=xl/calcChain.xml><?xml version="1.0" encoding="utf-8"?>
<calcChain xmlns="http://schemas.openxmlformats.org/spreadsheetml/2006/main">
  <c r="R10" i="7" l="1"/>
  <c r="J10" i="7"/>
  <c r="H10" i="7"/>
  <c r="N10" i="7" s="1"/>
  <c r="AB9" i="7"/>
  <c r="R9" i="7"/>
  <c r="J9" i="7"/>
  <c r="H9" i="7"/>
  <c r="P9" i="7" s="1"/>
  <c r="R8" i="7"/>
  <c r="J8" i="7"/>
  <c r="H8" i="7"/>
  <c r="N9" i="7" l="1"/>
  <c r="L10" i="7"/>
  <c r="L9" i="7"/>
  <c r="AA9" i="7" s="1"/>
  <c r="P10" i="7"/>
  <c r="AA10" i="7" s="1"/>
  <c r="AA8" i="7"/>
  <c r="P8" i="7"/>
  <c r="N8" i="7"/>
  <c r="L8" i="7"/>
  <c r="AC9" i="7" l="1"/>
  <c r="AF9" i="7" s="1"/>
  <c r="AD9" i="7"/>
  <c r="AE9" i="7"/>
  <c r="AE10" i="7"/>
  <c r="AC10" i="7"/>
  <c r="AF10" i="7" s="1"/>
  <c r="AD10" i="7"/>
  <c r="AC8" i="7"/>
  <c r="AF8" i="7" s="1"/>
  <c r="AD8" i="7"/>
  <c r="AE8" i="7"/>
</calcChain>
</file>

<file path=xl/sharedStrings.xml><?xml version="1.0" encoding="utf-8"?>
<sst xmlns="http://schemas.openxmlformats.org/spreadsheetml/2006/main" count="47" uniqueCount="42">
  <si>
    <t>N з/п</t>
  </si>
  <si>
    <t>Назва структурного підрозділу та посад</t>
  </si>
  <si>
    <t>Прізвище Ім'я Побатькові</t>
  </si>
  <si>
    <t>Кількість штатних посад</t>
  </si>
  <si>
    <t>Робочих днів</t>
  </si>
  <si>
    <t>Відпрацьовано днів</t>
  </si>
  <si>
    <t>Посадовий оклад</t>
  </si>
  <si>
    <t>Надбавка за ранг державного службовця</t>
  </si>
  <si>
    <t>Надбавка за вислугу років державного службовця</t>
  </si>
  <si>
    <t>Надбавка за інтен. праці, за додаткове навантаження</t>
  </si>
  <si>
    <t>Премія</t>
  </si>
  <si>
    <t>Коригування</t>
  </si>
  <si>
    <t>Доплата за виконання обов'язків</t>
  </si>
  <si>
    <t>Матеріальна допомога</t>
  </si>
  <si>
    <t>Відпускні</t>
  </si>
  <si>
    <t>Лікарняні</t>
  </si>
  <si>
    <t>Виплачено (зарплата за І пол.міс., відпускні, мат.доп.)</t>
  </si>
  <si>
    <t>Військовий збір
1,5%</t>
  </si>
  <si>
    <t>ПДФО 18%</t>
  </si>
  <si>
    <t>Нараховано ЄСВ
22%</t>
  </si>
  <si>
    <t xml:space="preserve">Заробітна плата </t>
  </si>
  <si>
    <t>АВАНС</t>
  </si>
  <si>
    <t>ранг</t>
  </si>
  <si>
    <t>розмір надбавки</t>
  </si>
  <si>
    <t>%</t>
  </si>
  <si>
    <t>розмір</t>
  </si>
  <si>
    <t>оздоровлення</t>
  </si>
  <si>
    <t>соц.-побут.</t>
  </si>
  <si>
    <t>за рах. Деп.</t>
  </si>
  <si>
    <t>за рах. ПФУ</t>
  </si>
  <si>
    <t>ЄСВ 22%</t>
  </si>
  <si>
    <t xml:space="preserve">Директор Департаменту </t>
  </si>
  <si>
    <t>Шемець Андрій Миколайович</t>
  </si>
  <si>
    <t>Заступник директора Департаменту – начальник управління</t>
  </si>
  <si>
    <t>Голуб В'ячеслав Львович</t>
  </si>
  <si>
    <t>Родикова Марія Вадимівна</t>
  </si>
  <si>
    <t>в т.ч. Аліменти</t>
  </si>
  <si>
    <t>ІНДЕКСАЦІЯ</t>
  </si>
  <si>
    <t>вересень</t>
  </si>
  <si>
    <t>Нараховано заробітної плати за вересень 2024 року</t>
  </si>
  <si>
    <t>жовтень</t>
  </si>
  <si>
    <t>Розрахункова відомість  за Вересень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</si>
</sst>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" fontId="2" fillId="0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2" fontId="0" fillId="0" borderId="7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I10"/>
  <sheetViews>
    <sheetView tabSelected="1" topLeftCell="A7" workbookViewId="0">
      <selection activeCell="G6" sqref="G6:G7"/>
    </sheetView>
  </sheetViews>
  <sheetFormatPr defaultRowHeight="15" x14ac:dyDescent="0.25"/>
  <cols>
    <col min="1" max="1" width="4.7109375" customWidth="1"/>
    <col min="2" max="2" width="6.140625" customWidth="1"/>
    <col min="3" max="3" width="15.28515625" customWidth="1"/>
    <col min="4" max="4" width="11.42578125" customWidth="1"/>
    <col min="5" max="5" width="0" hidden="1" customWidth="1"/>
    <col min="6" max="6" width="8.7109375" hidden="1" customWidth="1"/>
    <col min="8" max="8" width="12.42578125" customWidth="1"/>
    <col min="13" max="14" width="0" hidden="1" customWidth="1"/>
    <col min="17" max="17" width="0" hidden="1" customWidth="1"/>
    <col min="19" max="21" width="0" hidden="1" customWidth="1"/>
    <col min="24" max="26" width="0" hidden="1" customWidth="1"/>
    <col min="27" max="27" width="13.28515625" customWidth="1"/>
    <col min="28" max="33" width="0" hidden="1" customWidth="1"/>
    <col min="34" max="34" width="10.7109375" customWidth="1"/>
  </cols>
  <sheetData>
    <row r="4" spans="2:35" ht="18.75" x14ac:dyDescent="0.3">
      <c r="B4" s="39" t="s">
        <v>41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5" ht="15.75" thickBot="1" x14ac:dyDescent="0.3"/>
    <row r="6" spans="2:35" ht="73.150000000000006" customHeight="1" x14ac:dyDescent="0.25">
      <c r="B6" s="29" t="s">
        <v>0</v>
      </c>
      <c r="C6" s="28" t="s">
        <v>1</v>
      </c>
      <c r="D6" s="28" t="s">
        <v>2</v>
      </c>
      <c r="E6" s="28" t="s">
        <v>3</v>
      </c>
      <c r="F6" s="32" t="s">
        <v>4</v>
      </c>
      <c r="G6" s="32" t="s">
        <v>5</v>
      </c>
      <c r="H6" s="28" t="s">
        <v>6</v>
      </c>
      <c r="I6" s="28" t="s">
        <v>7</v>
      </c>
      <c r="J6" s="28"/>
      <c r="K6" s="28" t="s">
        <v>8</v>
      </c>
      <c r="L6" s="28"/>
      <c r="M6" s="28" t="s">
        <v>9</v>
      </c>
      <c r="N6" s="28"/>
      <c r="O6" s="28" t="s">
        <v>10</v>
      </c>
      <c r="P6" s="28"/>
      <c r="Q6" s="28" t="s">
        <v>11</v>
      </c>
      <c r="R6" s="40" t="s">
        <v>37</v>
      </c>
      <c r="S6" s="28" t="s">
        <v>12</v>
      </c>
      <c r="T6" s="28" t="s">
        <v>13</v>
      </c>
      <c r="U6" s="28"/>
      <c r="V6" s="28" t="s">
        <v>14</v>
      </c>
      <c r="W6" s="28"/>
      <c r="X6" s="36" t="s">
        <v>15</v>
      </c>
      <c r="Y6" s="37"/>
      <c r="Z6" s="38"/>
      <c r="AA6" s="28" t="s">
        <v>39</v>
      </c>
      <c r="AB6" s="28" t="s">
        <v>16</v>
      </c>
      <c r="AC6" s="28" t="s">
        <v>17</v>
      </c>
      <c r="AD6" s="28" t="s">
        <v>18</v>
      </c>
      <c r="AE6" s="28" t="s">
        <v>19</v>
      </c>
      <c r="AF6" s="34" t="s">
        <v>20</v>
      </c>
      <c r="AG6" s="28" t="s">
        <v>21</v>
      </c>
      <c r="AH6" s="28" t="s">
        <v>36</v>
      </c>
      <c r="AI6" s="1"/>
    </row>
    <row r="7" spans="2:35" ht="64.150000000000006" customHeight="1" x14ac:dyDescent="0.25">
      <c r="B7" s="30"/>
      <c r="C7" s="31"/>
      <c r="D7" s="31"/>
      <c r="E7" s="31"/>
      <c r="F7" s="33"/>
      <c r="G7" s="33"/>
      <c r="H7" s="31"/>
      <c r="I7" s="27" t="s">
        <v>22</v>
      </c>
      <c r="J7" s="27" t="s">
        <v>23</v>
      </c>
      <c r="K7" s="27" t="s">
        <v>24</v>
      </c>
      <c r="L7" s="27" t="s">
        <v>23</v>
      </c>
      <c r="M7" s="27" t="s">
        <v>24</v>
      </c>
      <c r="N7" s="27" t="s">
        <v>23</v>
      </c>
      <c r="O7" s="2" t="s">
        <v>24</v>
      </c>
      <c r="P7" s="27" t="s">
        <v>25</v>
      </c>
      <c r="Q7" s="31"/>
      <c r="R7" s="41"/>
      <c r="S7" s="31"/>
      <c r="T7" s="27" t="s">
        <v>26</v>
      </c>
      <c r="U7" s="27" t="s">
        <v>27</v>
      </c>
      <c r="V7" s="3" t="s">
        <v>38</v>
      </c>
      <c r="W7" s="3" t="s">
        <v>40</v>
      </c>
      <c r="X7" s="27" t="s">
        <v>28</v>
      </c>
      <c r="Y7" s="27" t="s">
        <v>29</v>
      </c>
      <c r="Z7" s="4" t="s">
        <v>30</v>
      </c>
      <c r="AA7" s="31"/>
      <c r="AB7" s="31"/>
      <c r="AC7" s="31"/>
      <c r="AD7" s="31"/>
      <c r="AE7" s="31"/>
      <c r="AF7" s="35"/>
      <c r="AG7" s="31"/>
      <c r="AH7" s="31"/>
      <c r="AI7" s="1"/>
    </row>
    <row r="8" spans="2:35" ht="63" x14ac:dyDescent="0.25">
      <c r="B8" s="5">
        <v>1</v>
      </c>
      <c r="C8" s="6" t="s">
        <v>31</v>
      </c>
      <c r="D8" s="16" t="s">
        <v>32</v>
      </c>
      <c r="E8" s="7">
        <v>1</v>
      </c>
      <c r="F8" s="8">
        <v>21</v>
      </c>
      <c r="G8" s="10">
        <v>17</v>
      </c>
      <c r="H8" s="9">
        <f>ROUND(25842/F8*G8,2)</f>
        <v>20919.71</v>
      </c>
      <c r="I8" s="10">
        <v>5</v>
      </c>
      <c r="J8" s="11">
        <f>ROUND(600/F8*G8,2)</f>
        <v>485.71</v>
      </c>
      <c r="K8" s="18">
        <v>28</v>
      </c>
      <c r="L8" s="11">
        <f>ROUND(H8*K8/100,2)</f>
        <v>5857.52</v>
      </c>
      <c r="M8" s="10">
        <v>0</v>
      </c>
      <c r="N8" s="11">
        <f t="shared" ref="N8:N10" si="0">ROUND(H8*M8/100,2)</f>
        <v>0</v>
      </c>
      <c r="O8" s="8">
        <v>30</v>
      </c>
      <c r="P8" s="11">
        <f t="shared" ref="P8:P10" si="1">ROUND(H8*O8/100,2)</f>
        <v>6275.91</v>
      </c>
      <c r="Q8" s="11"/>
      <c r="R8" s="11">
        <f>ROUND(115.06/F8*G8,2)</f>
        <v>93.14</v>
      </c>
      <c r="S8" s="11"/>
      <c r="T8" s="11"/>
      <c r="U8" s="11"/>
      <c r="V8" s="12">
        <v>14552.88</v>
      </c>
      <c r="W8" s="11"/>
      <c r="X8" s="11"/>
      <c r="Y8" s="11"/>
      <c r="Z8" s="11"/>
      <c r="AA8" s="12">
        <f>H8+J8+L8+N8+P8+Q8+R8+S8+T8+U8+V8+W8+X8</f>
        <v>48184.869999999995</v>
      </c>
      <c r="AB8" s="11">
        <v>16896.650000000001</v>
      </c>
      <c r="AC8" s="11">
        <f>ROUND(AA8*1.5%,2)</f>
        <v>722.77</v>
      </c>
      <c r="AD8" s="11">
        <f>ROUND(AA8*18%,2)</f>
        <v>8673.2800000000007</v>
      </c>
      <c r="AE8" s="11">
        <f>ROUND(AA8*22%,2)</f>
        <v>10600.67</v>
      </c>
      <c r="AF8" s="11">
        <f>AA8-AB8-AC8-AD8-AH8</f>
        <v>2497.7599999999911</v>
      </c>
      <c r="AG8" s="13"/>
      <c r="AH8" s="11">
        <v>19394.41</v>
      </c>
    </row>
    <row r="9" spans="2:35" s="23" customFormat="1" ht="63.75" x14ac:dyDescent="0.25">
      <c r="B9" s="14">
        <v>2</v>
      </c>
      <c r="C9" s="15" t="s">
        <v>33</v>
      </c>
      <c r="D9" s="16" t="s">
        <v>34</v>
      </c>
      <c r="E9" s="17">
        <v>1</v>
      </c>
      <c r="F9" s="10">
        <v>21</v>
      </c>
      <c r="G9" s="10">
        <v>16</v>
      </c>
      <c r="H9" s="12">
        <f>ROUND(24550/F9*G9,2)</f>
        <v>18704.759999999998</v>
      </c>
      <c r="I9" s="18">
        <v>4</v>
      </c>
      <c r="J9" s="12">
        <f>ROUND(700/F9*G9,2)</f>
        <v>533.33000000000004</v>
      </c>
      <c r="K9" s="19">
        <v>30</v>
      </c>
      <c r="L9" s="17">
        <f>ROUND(H9*K9/100,2)</f>
        <v>5611.43</v>
      </c>
      <c r="M9" s="10">
        <v>0</v>
      </c>
      <c r="N9" s="17">
        <f t="shared" si="0"/>
        <v>0</v>
      </c>
      <c r="O9" s="10">
        <v>25</v>
      </c>
      <c r="P9" s="17">
        <f t="shared" si="1"/>
        <v>4676.1899999999996</v>
      </c>
      <c r="Q9" s="17"/>
      <c r="R9" s="17">
        <f>ROUND(115.06/F9*G9,2)</f>
        <v>87.66</v>
      </c>
      <c r="S9" s="20"/>
      <c r="T9" s="21"/>
      <c r="U9" s="20"/>
      <c r="V9" s="21"/>
      <c r="W9" s="21"/>
      <c r="X9" s="17"/>
      <c r="Y9" s="17"/>
      <c r="Z9" s="17"/>
      <c r="AA9" s="11">
        <f>H9+J9+L9+N9+P9+Q9+R9+S9+T9+U9+V9+W9+X9</f>
        <v>29613.37</v>
      </c>
      <c r="AB9" s="21">
        <f>2184+4324.53</f>
        <v>6508.53</v>
      </c>
      <c r="AC9" s="17">
        <f t="shared" ref="AC9:AC10" si="2">ROUND(AA9*1.5%,2)</f>
        <v>444.2</v>
      </c>
      <c r="AD9" s="17">
        <f t="shared" ref="AD9:AD10" si="3">ROUND(AA9*18%,2)</f>
        <v>5330.41</v>
      </c>
      <c r="AE9" s="21">
        <f t="shared" ref="AE9" si="4">ROUND(AA9*22%,2)</f>
        <v>6514.94</v>
      </c>
      <c r="AF9" s="21">
        <f>AA9-AB9-AC9-AD9</f>
        <v>17330.23</v>
      </c>
      <c r="AG9" s="22"/>
    </row>
    <row r="10" spans="2:35" s="23" customFormat="1" ht="63.75" x14ac:dyDescent="0.25">
      <c r="B10" s="14">
        <v>3</v>
      </c>
      <c r="C10" s="26" t="s">
        <v>33</v>
      </c>
      <c r="D10" s="25" t="s">
        <v>35</v>
      </c>
      <c r="E10" s="17">
        <v>1</v>
      </c>
      <c r="F10" s="10">
        <v>21</v>
      </c>
      <c r="G10" s="10">
        <v>20</v>
      </c>
      <c r="H10" s="12">
        <f>ROUND(24550/F10*G10,2)</f>
        <v>23380.95</v>
      </c>
      <c r="I10" s="18">
        <v>6</v>
      </c>
      <c r="J10" s="21">
        <f>ROUND(500/F10*G10,2)</f>
        <v>476.19</v>
      </c>
      <c r="K10" s="18">
        <v>14</v>
      </c>
      <c r="L10" s="12">
        <f>ROUND(H10*K10/100,2)</f>
        <v>3273.33</v>
      </c>
      <c r="M10" s="17">
        <v>0</v>
      </c>
      <c r="N10" s="17">
        <f t="shared" si="0"/>
        <v>0</v>
      </c>
      <c r="O10" s="10">
        <v>25</v>
      </c>
      <c r="P10" s="21">
        <f t="shared" si="1"/>
        <v>5845.24</v>
      </c>
      <c r="Q10" s="17"/>
      <c r="R10" s="17">
        <f>ROUND(115.06/F10*G10,2)</f>
        <v>109.58</v>
      </c>
      <c r="S10" s="17"/>
      <c r="T10" s="21"/>
      <c r="U10" s="17"/>
      <c r="V10" s="21">
        <v>874.54</v>
      </c>
      <c r="W10" s="17">
        <v>7870.86</v>
      </c>
      <c r="X10" s="17"/>
      <c r="Y10" s="17"/>
      <c r="Z10" s="17"/>
      <c r="AA10" s="11">
        <f>H10+J10+L10+N10+P10+Q10+R10+S10+T10+U10+V10+W10+X10</f>
        <v>41830.69</v>
      </c>
      <c r="AB10" s="21">
        <v>11434.67</v>
      </c>
      <c r="AC10" s="17">
        <f t="shared" si="2"/>
        <v>627.46</v>
      </c>
      <c r="AD10" s="17">
        <f t="shared" si="3"/>
        <v>7529.52</v>
      </c>
      <c r="AE10" s="21">
        <f>ROUND(AA10*22%,2)</f>
        <v>9202.75</v>
      </c>
      <c r="AF10" s="21">
        <f>AA10-AB10-AC10-AD10</f>
        <v>22239.040000000005</v>
      </c>
      <c r="AG10" s="24"/>
    </row>
  </sheetData>
  <mergeCells count="26">
    <mergeCell ref="T6:U6"/>
    <mergeCell ref="B4:AH4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N6"/>
    <mergeCell ref="O6:P6"/>
    <mergeCell ref="Q6:Q7"/>
    <mergeCell ref="R6:R7"/>
    <mergeCell ref="S6:S7"/>
    <mergeCell ref="AE6:AE7"/>
    <mergeCell ref="AF6:AF7"/>
    <mergeCell ref="AG6:AG7"/>
    <mergeCell ref="AH6:AH7"/>
    <mergeCell ref="V6:W6"/>
    <mergeCell ref="X6:Z6"/>
    <mergeCell ref="AA6:AA7"/>
    <mergeCell ref="AB6:AB7"/>
    <mergeCell ref="AC6:AC7"/>
    <mergeCell ref="AD6:A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Вересень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2024-10-01T11:45:43Z</dcterms:modified>
</cp:coreProperties>
</file>